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60" windowWidth="21315" windowHeight="9330"/>
  </bookViews>
  <sheets>
    <sheet name="SIMULADOR DE CREDITO" sheetId="5" r:id="rId1"/>
    <sheet name="CALCULO CUPO DE CREDITO" sheetId="4" state="hidden" r:id="rId2"/>
    <sheet name="Hoja3" sheetId="3" state="hidden" r:id="rId3"/>
    <sheet name="VERIFICACION 1" sheetId="7" state="hidden" r:id="rId4"/>
  </sheets>
  <definedNames>
    <definedName name="_xlnm.Print_Area" localSheetId="0">'SIMULADOR DE CREDITO'!$A$1:$G$128</definedName>
  </definedNames>
  <calcPr calcId="145621"/>
</workbook>
</file>

<file path=xl/calcChain.xml><?xml version="1.0" encoding="utf-8"?>
<calcChain xmlns="http://schemas.openxmlformats.org/spreadsheetml/2006/main">
  <c r="H14" i="7" l="1"/>
  <c r="H13" i="7"/>
  <c r="H12" i="7"/>
  <c r="H11" i="7"/>
  <c r="H10" i="7"/>
  <c r="H4" i="7"/>
  <c r="H5" i="7"/>
  <c r="H6" i="7"/>
  <c r="H7" i="7"/>
  <c r="H3" i="7"/>
  <c r="B3" i="5" l="1"/>
  <c r="B5" i="5" l="1"/>
  <c r="B6" i="5" s="1"/>
  <c r="B7" i="5"/>
  <c r="B9" i="4" l="1"/>
  <c r="C25" i="4" l="1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B12" i="4"/>
  <c r="G6" i="4"/>
  <c r="B29" i="4" l="1"/>
  <c r="B30" i="4" s="1"/>
  <c r="B31" i="4" s="1"/>
  <c r="G7" i="4" s="1"/>
  <c r="G8" i="4" l="1"/>
  <c r="F11" i="4" s="1"/>
  <c r="G9" i="4" l="1"/>
</calcChain>
</file>

<file path=xl/sharedStrings.xml><?xml version="1.0" encoding="utf-8"?>
<sst xmlns="http://schemas.openxmlformats.org/spreadsheetml/2006/main" count="147" uniqueCount="106">
  <si>
    <t>MONTO DEL CREDTO</t>
  </si>
  <si>
    <t>NUMERO DE CUOTAS MENSUALES</t>
  </si>
  <si>
    <t>VALOR DE LA CUOTA MENSUAL</t>
  </si>
  <si>
    <t>DESTINO DEL CREDITO</t>
  </si>
  <si>
    <t>VEHICULO</t>
  </si>
  <si>
    <t>VIVIENDA</t>
  </si>
  <si>
    <t>EDUCACION</t>
  </si>
  <si>
    <t>COMPRA DE CARTERA</t>
  </si>
  <si>
    <t>COMPRA DE UTILES</t>
  </si>
  <si>
    <t>PAGO DE IMPUESTOS</t>
  </si>
  <si>
    <t>VACACIONES</t>
  </si>
  <si>
    <t>PROMOCIONAL</t>
  </si>
  <si>
    <t>COMPUTADOR</t>
  </si>
  <si>
    <t>LIBRE INVERSION 12 MESES</t>
  </si>
  <si>
    <t>LIBRE INVERSION 18 MESES</t>
  </si>
  <si>
    <t>LIBRE INVERSION 24 MESES</t>
  </si>
  <si>
    <t>LIBRE INVERSION 36 MESES</t>
  </si>
  <si>
    <t>LIBRE INVERSION 48 MESES</t>
  </si>
  <si>
    <t>REMODELACION DE VIVIENDA</t>
  </si>
  <si>
    <t>SALUD</t>
  </si>
  <si>
    <t>BIENVENIDA</t>
  </si>
  <si>
    <r>
      <t xml:space="preserve">SEÑOR ASOCIADO SOLO DEBE DILIGENCIAR LOS ESPACIOS DE COLOR </t>
    </r>
    <r>
      <rPr>
        <b/>
        <sz val="20"/>
        <color theme="1"/>
        <rFont val="Calibri"/>
        <family val="2"/>
        <scheme val="minor"/>
      </rPr>
      <t>VERDE</t>
    </r>
  </si>
  <si>
    <t>INSTRUCCIONES</t>
  </si>
  <si>
    <t>DESTINO DE CREDITO</t>
  </si>
  <si>
    <t>Seleccione en la lista desplegable el destino del credito  por el cual esta interesado</t>
  </si>
  <si>
    <t>MONTO DEL CREDITO</t>
  </si>
  <si>
    <t>Escriba el valor del credito que desea solicitar</t>
  </si>
  <si>
    <t>TIPO DE CREDITO</t>
  </si>
  <si>
    <t>PLAZO MAXIMO EN MESES</t>
  </si>
  <si>
    <t>CONSOLIDACION DE CARTERA</t>
  </si>
  <si>
    <t>Escriba el numero de meses en los que desea pagar el credito( Tenga en cuenta el plazo maximo permitido para el tipo de credito que solicita)</t>
  </si>
  <si>
    <t>POR FAVOR DILIGENCIE EL SALDO ACTUAL DE SU AHORRO PERMANENTE Y APORTE SOCIAL</t>
  </si>
  <si>
    <t>AHORRO PERMANENTE</t>
  </si>
  <si>
    <t>MONTO SOLICITADO</t>
  </si>
  <si>
    <t>APORTES SOCIALES</t>
  </si>
  <si>
    <t>CUPO DISPONIBLE</t>
  </si>
  <si>
    <t>VALOR FALTANTE</t>
  </si>
  <si>
    <t>TOTAL AHORRADO</t>
  </si>
  <si>
    <t>VALOR A CONSIGNAR</t>
  </si>
  <si>
    <t>CREDITO A SOLICITAR</t>
  </si>
  <si>
    <t>MONTO A SOLICITAR</t>
  </si>
  <si>
    <t>RECIPROCIDAD PARA CUPO DE PRESTAMO</t>
  </si>
  <si>
    <t>POR FAVOR DILIGENCIE LOS CREDITOS QUE TIENE ACTUALMENTE CON EL FEVI Y EL SALDO ACTUAL</t>
  </si>
  <si>
    <t>ORDINARIO</t>
  </si>
  <si>
    <t>SALDO DEL CREDITO</t>
  </si>
  <si>
    <t>CODEUDORES</t>
  </si>
  <si>
    <t>TARJETA DE CREDITO</t>
  </si>
  <si>
    <t>CALAMIDAD</t>
  </si>
  <si>
    <t>APORTES USADOS</t>
  </si>
  <si>
    <t xml:space="preserve"> </t>
  </si>
  <si>
    <t>AHORRO DISPONIBLE</t>
  </si>
  <si>
    <t>CREDITO DISPONIBLE</t>
  </si>
  <si>
    <t>COMPRA DE CARTERA 36</t>
  </si>
  <si>
    <t>COMPRA DE CARTERA 48</t>
  </si>
  <si>
    <t>FIDELIDAD</t>
  </si>
  <si>
    <t>SEÑOR ASOCIADO SOLO DEBE DILIGENCIAR LOS ESPACIOS DE COLOR VERDE</t>
  </si>
  <si>
    <t>SIMULADOR CALCULO CUPO DE CREDITO</t>
  </si>
  <si>
    <r>
      <t xml:space="preserve">LOS ESPACIOS DE COLOR </t>
    </r>
    <r>
      <rPr>
        <b/>
        <sz val="20"/>
        <color theme="0"/>
        <rFont val="Calibri"/>
        <family val="2"/>
        <scheme val="minor"/>
      </rPr>
      <t xml:space="preserve">AZUL </t>
    </r>
    <r>
      <rPr>
        <sz val="20"/>
        <color theme="0"/>
        <rFont val="Calibri"/>
        <family val="2"/>
        <scheme val="minor"/>
      </rPr>
      <t>LE INFORMARÁN LA TASA DEL CREDITO Y EL VALOR DE LA CUOTA MENSUAL</t>
    </r>
  </si>
  <si>
    <t># PAGO</t>
  </si>
  <si>
    <t>PAGO INTERES</t>
  </si>
  <si>
    <t>PAGO CAPITAL</t>
  </si>
  <si>
    <t>SALDO</t>
  </si>
  <si>
    <t>TASA DE INTERES E.A.</t>
  </si>
  <si>
    <t xml:space="preserve">VACACIONES </t>
  </si>
  <si>
    <t xml:space="preserve">COMPRA DE UTILES </t>
  </si>
  <si>
    <t>TASA DE INTERES MENSUAL</t>
  </si>
  <si>
    <t>VIVIENDA 10 AÑOS ANT 1-5 AÑOS</t>
  </si>
  <si>
    <t>VIVIENDA 10 AÑOS ANT 5-10 AÑOS</t>
  </si>
  <si>
    <t>VIVIENDA 10 AÑOS ANT MAY 10 AÑOS</t>
  </si>
  <si>
    <t>VIVIENDA 12 AÑOS ANT 1-5 AÑOS</t>
  </si>
  <si>
    <t>VIVIENDA 12 AÑOS ANT 5-10 AÑOS</t>
  </si>
  <si>
    <t>VIVIENDA 12 AÑOS ANT MAY 10 AÑOS</t>
  </si>
  <si>
    <t>VEHICULO UNICO CREDITO</t>
  </si>
  <si>
    <t>VEHICULO CON SEGUNDO CREDITO VEHICULO</t>
  </si>
  <si>
    <t>REMODELACION DE VIVIENDA 36</t>
  </si>
  <si>
    <t>REMODELACION DE VIVIENDA 48</t>
  </si>
  <si>
    <t>REMODELACION DE VIVIENDA CON GARANTIA</t>
  </si>
  <si>
    <t>LIBRE INVERSION 12 MESES ANT 3MES</t>
  </si>
  <si>
    <t>LIBRE INVERSION 12 MESES ANT &gt; 6AÑOS</t>
  </si>
  <si>
    <t>LIBRE INVERSION 12 MESES ANT &gt; 3AÑOS</t>
  </si>
  <si>
    <t>LIBRE INVERSION 12 MESES ANT &gt; 9AÑOS</t>
  </si>
  <si>
    <t>LIBRE INVERSION 24 MESES ANT 3MES</t>
  </si>
  <si>
    <t>LIBRE INVERSION 24 MESES ANT &gt; 3AÑOS</t>
  </si>
  <si>
    <t>LIBRE INVERSION 24 MESES ANT &gt; 6AÑOS</t>
  </si>
  <si>
    <t>LIBRE INVERSION 24 MESES ANT &gt; 9AÑOS</t>
  </si>
  <si>
    <t>LIBRE INVERSION 36 MESES ANT 3MES</t>
  </si>
  <si>
    <t>LIBRE INVERSION 36 MESES ANT &gt; 3AÑOS</t>
  </si>
  <si>
    <t>LIBRE INVERSION 36 MESES ANT &gt; 6AÑOS</t>
  </si>
  <si>
    <t>LIBRE INVERSION 36 MESES ANT &gt; 9AÑOS</t>
  </si>
  <si>
    <t>LIBRE INVERSION 48 MESES ANT 3MES</t>
  </si>
  <si>
    <t>LIBRE INVERSION 48 MESES ANT &gt; 3AÑOS</t>
  </si>
  <si>
    <t>LIBRE INVERSION 48 MESES ANT &gt; 6AÑOS</t>
  </si>
  <si>
    <t>LIBRE INVERSION 48 MESES ANT &gt; 9AÑOS</t>
  </si>
  <si>
    <t>CONSOLIDACION DE CARTERA 36</t>
  </si>
  <si>
    <t>CONSOLIDACION DE CARTERA 48</t>
  </si>
  <si>
    <t>SELECCIONA TIPO DE CREDITO</t>
  </si>
  <si>
    <t>VALOR CUOTA QUINCENAL</t>
  </si>
  <si>
    <t>LINEA DE CREDITO</t>
  </si>
  <si>
    <t>LINIX</t>
  </si>
  <si>
    <t>SIMULADOR</t>
  </si>
  <si>
    <t>AYUDA VENTAS</t>
  </si>
  <si>
    <t>COMPRA CARTERA</t>
  </si>
  <si>
    <t>MONTO 2</t>
  </si>
  <si>
    <t>MONTO 1</t>
  </si>
  <si>
    <t>CUOTAS QUINCENALES</t>
  </si>
  <si>
    <t>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</si>
</sst>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8" formatCode="&quot;$&quot;\ #,##0.00_);[Red]\(&quot;$&quot;\ #,##0.00\)"/>
    <numFmt numFmtId="43" formatCode="_(* #,##0.00_);_(* \(#,##0.00\);_(* &quot;-&quot;??_);_(@_)"/>
    <numFmt numFmtId="164" formatCode="&quot;$&quot;\ #,##0.00"/>
    <numFmt numFmtId="165" formatCode="&quot;$&quot;\ #,##0"/>
    <numFmt numFmtId="166" formatCode="_(* #,##0_);_(* \(#,##0\);_(* &quot;-&quot;??_);_(@_)"/>
    <numFmt numFmtId="167" formatCode="0.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7AB41D"/>
        <bgColor indexed="64"/>
      </patternFill>
    </fill>
    <fill>
      <patternFill patternType="solid">
        <fgColor rgb="FF004B94"/>
        <bgColor indexed="64"/>
      </patternFill>
    </fill>
    <fill>
      <patternFill patternType="solid">
        <fgColor rgb="FF88888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6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0" xfId="0" applyFill="1"/>
    <xf numFmtId="0" fontId="5" fillId="6" borderId="1" xfId="0" applyFont="1" applyFill="1" applyBorder="1"/>
    <xf numFmtId="0" fontId="0" fillId="6" borderId="1" xfId="0" applyFill="1" applyBorder="1"/>
    <xf numFmtId="166" fontId="0" fillId="6" borderId="1" xfId="2" applyNumberFormat="1" applyFont="1" applyFill="1" applyBorder="1"/>
    <xf numFmtId="43" fontId="5" fillId="6" borderId="1" xfId="2" applyFont="1" applyFill="1" applyBorder="1"/>
    <xf numFmtId="43" fontId="0" fillId="6" borderId="0" xfId="2" applyFont="1" applyFill="1"/>
    <xf numFmtId="166" fontId="0" fillId="0" borderId="1" xfId="2" applyNumberFormat="1" applyFont="1" applyBorder="1" applyAlignment="1">
      <alignment horizontal="left"/>
    </xf>
    <xf numFmtId="166" fontId="5" fillId="6" borderId="1" xfId="2" applyNumberFormat="1" applyFont="1" applyFill="1" applyBorder="1"/>
    <xf numFmtId="166" fontId="0" fillId="6" borderId="0" xfId="2" applyNumberFormat="1" applyFont="1" applyFill="1"/>
    <xf numFmtId="166" fontId="0" fillId="6" borderId="0" xfId="0" applyNumberFormat="1" applyFill="1"/>
    <xf numFmtId="166" fontId="0" fillId="6" borderId="1" xfId="0" applyNumberForma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8" fontId="0" fillId="0" borderId="0" xfId="0" applyNumberForma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center"/>
      <protection locked="0"/>
    </xf>
    <xf numFmtId="167" fontId="0" fillId="0" borderId="0" xfId="1" applyNumberFormat="1" applyFon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9" fontId="0" fillId="0" borderId="0" xfId="1" applyFon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3" fillId="3" borderId="4" xfId="0" applyFont="1" applyFill="1" applyBorder="1" applyAlignment="1" applyProtection="1">
      <alignment horizontal="justify" vertical="center" wrapText="1"/>
      <protection locked="0"/>
    </xf>
    <xf numFmtId="0" fontId="3" fillId="3" borderId="5" xfId="0" applyFont="1" applyFill="1" applyBorder="1" applyAlignment="1" applyProtection="1">
      <alignment horizontal="justify" vertical="center" wrapText="1"/>
      <protection locked="0"/>
    </xf>
    <xf numFmtId="0" fontId="3" fillId="3" borderId="6" xfId="0" applyFont="1" applyFill="1" applyBorder="1" applyAlignment="1" applyProtection="1">
      <alignment horizontal="justify" vertical="center" wrapText="1"/>
      <protection locked="0"/>
    </xf>
    <xf numFmtId="0" fontId="3" fillId="3" borderId="7" xfId="0" applyFont="1" applyFill="1" applyBorder="1" applyAlignment="1" applyProtection="1">
      <alignment horizontal="justify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/>
      <protection locked="0"/>
    </xf>
    <xf numFmtId="0" fontId="10" fillId="4" borderId="3" xfId="0" applyFont="1" applyFill="1" applyBorder="1" applyAlignment="1" applyProtection="1">
      <alignment horizontal="justify" vertical="center" wrapText="1"/>
      <protection locked="0"/>
    </xf>
    <xf numFmtId="0" fontId="10" fillId="4" borderId="4" xfId="0" applyFont="1" applyFill="1" applyBorder="1" applyAlignment="1" applyProtection="1">
      <alignment horizontal="justify" vertical="center" wrapText="1"/>
      <protection locked="0"/>
    </xf>
    <xf numFmtId="0" fontId="10" fillId="4" borderId="5" xfId="0" applyFont="1" applyFill="1" applyBorder="1" applyAlignment="1" applyProtection="1">
      <alignment horizontal="justify" vertical="center" wrapText="1"/>
      <protection locked="0"/>
    </xf>
    <xf numFmtId="0" fontId="10" fillId="4" borderId="6" xfId="0" applyFont="1" applyFill="1" applyBorder="1" applyAlignment="1" applyProtection="1">
      <alignment horizontal="justify" vertical="center" wrapText="1"/>
      <protection locked="0"/>
    </xf>
    <xf numFmtId="0" fontId="10" fillId="4" borderId="7" xfId="0" applyFont="1" applyFill="1" applyBorder="1" applyAlignment="1" applyProtection="1">
      <alignment horizontal="justify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justify" wrapText="1"/>
    </xf>
    <xf numFmtId="8" fontId="8" fillId="4" borderId="1" xfId="0" applyNumberFormat="1" applyFont="1" applyFill="1" applyBorder="1" applyAlignment="1" applyProtection="1">
      <alignment horizontal="center"/>
      <protection hidden="1"/>
    </xf>
    <xf numFmtId="10" fontId="7" fillId="4" borderId="1" xfId="1" applyNumberFormat="1" applyFont="1" applyFill="1" applyBorder="1" applyAlignment="1" applyProtection="1">
      <alignment horizontal="center"/>
      <protection hidden="1"/>
    </xf>
  </cellXfs>
  <cellStyles count="3">
    <cellStyle name="Millares" xfId="2" builtinId="3"/>
    <cellStyle name="Normal" xfId="0" builtinId="0"/>
    <cellStyle name="Porcentaje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4B94"/>
      <color rgb="FF7AB41D"/>
      <color rgb="FF8888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8</xdr:row>
          <xdr:rowOff>9525</xdr:rowOff>
        </xdr:from>
        <xdr:to>
          <xdr:col>0</xdr:col>
          <xdr:colOff>2066925</xdr:colOff>
          <xdr:row>9</xdr:row>
          <xdr:rowOff>180975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538972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257300" cy="472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L110"/>
  <sheetViews>
    <sheetView showGridLines="0" tabSelected="1" zoomScaleNormal="100" zoomScaleSheetLayoutView="100" workbookViewId="0">
      <selection activeCell="D13" sqref="D13"/>
    </sheetView>
  </sheetViews>
  <sheetFormatPr baseColWidth="10" defaultColWidth="11.375" defaultRowHeight="0" customHeight="1" zeroHeight="1" x14ac:dyDescent="0.25"/>
  <cols>
    <col min="1" max="1" width="30.75" style="37" bestFit="1" customWidth="1"/>
    <col min="2" max="2" width="41.375" style="37" bestFit="1" customWidth="1"/>
    <col min="3" max="3" width="11.375" style="37" customWidth="1"/>
    <col min="4" max="4" width="7.625" style="37" bestFit="1" customWidth="1"/>
    <col min="5" max="5" width="17.375" style="37" customWidth="1"/>
    <col min="6" max="6" width="17.25" style="37" customWidth="1"/>
    <col min="7" max="7" width="16.375" style="37" customWidth="1"/>
    <col min="8" max="8" width="6" style="37" customWidth="1"/>
    <col min="9" max="9" width="8.625" style="37" customWidth="1"/>
    <col min="10" max="10" width="42.875" style="37" hidden="1" customWidth="1"/>
    <col min="11" max="11" width="7.125" style="37" hidden="1" customWidth="1"/>
    <col min="12" max="12" width="11.375" style="37" hidden="1" customWidth="1"/>
    <col min="13" max="13" width="7.75" style="37" customWidth="1"/>
    <col min="14" max="16384" width="11.375" style="37"/>
  </cols>
  <sheetData>
    <row r="1" spans="1:12" ht="21" x14ac:dyDescent="0.35">
      <c r="A1" s="36" t="s">
        <v>3</v>
      </c>
      <c r="B1" s="22" t="s">
        <v>95</v>
      </c>
      <c r="D1" s="38" t="s">
        <v>58</v>
      </c>
      <c r="E1" s="38" t="s">
        <v>59</v>
      </c>
      <c r="F1" s="38" t="s">
        <v>60</v>
      </c>
      <c r="G1" s="38" t="s">
        <v>61</v>
      </c>
      <c r="J1" s="52" t="s">
        <v>95</v>
      </c>
      <c r="K1" s="53">
        <v>0</v>
      </c>
      <c r="L1" s="53">
        <v>0</v>
      </c>
    </row>
    <row r="2" spans="1:12" ht="15" x14ac:dyDescent="0.25">
      <c r="A2" s="39" t="s">
        <v>0</v>
      </c>
      <c r="B2" s="23"/>
      <c r="E2" s="40"/>
      <c r="F2" s="40"/>
      <c r="G2" s="41"/>
      <c r="I2" s="42"/>
      <c r="J2" s="52" t="s">
        <v>20</v>
      </c>
      <c r="K2" s="54">
        <v>1.29E-2</v>
      </c>
      <c r="L2" s="54">
        <v>0.1658</v>
      </c>
    </row>
    <row r="3" spans="1:12" ht="15" x14ac:dyDescent="0.25">
      <c r="A3" s="39" t="s">
        <v>65</v>
      </c>
      <c r="B3" s="84">
        <f>VLOOKUP($B$1,$J$1:$L$42,2,0)</f>
        <v>0</v>
      </c>
      <c r="E3" s="40"/>
      <c r="F3" s="40"/>
      <c r="G3" s="41"/>
      <c r="J3" s="52" t="s">
        <v>47</v>
      </c>
      <c r="K3" s="54">
        <v>3.0000000000000001E-3</v>
      </c>
      <c r="L3" s="54">
        <v>3.6499999999999998E-2</v>
      </c>
    </row>
    <row r="4" spans="1:12" ht="15" x14ac:dyDescent="0.25">
      <c r="A4" s="39" t="s">
        <v>1</v>
      </c>
      <c r="B4" s="24"/>
      <c r="E4" s="40"/>
      <c r="F4" s="40"/>
      <c r="G4" s="41"/>
      <c r="J4" s="52" t="s">
        <v>19</v>
      </c>
      <c r="K4" s="54">
        <v>5.0000000000000001E-3</v>
      </c>
      <c r="L4" s="54">
        <v>6.1677811999999999E-2</v>
      </c>
    </row>
    <row r="5" spans="1:12" ht="15" x14ac:dyDescent="0.25">
      <c r="A5" s="39" t="s">
        <v>2</v>
      </c>
      <c r="B5" s="83">
        <f>+E2+F2</f>
        <v>0</v>
      </c>
      <c r="E5" s="40"/>
      <c r="F5" s="40"/>
      <c r="G5" s="41"/>
      <c r="J5" s="52" t="s">
        <v>6</v>
      </c>
      <c r="K5" s="54">
        <v>5.0000000000000001E-3</v>
      </c>
      <c r="L5" s="54">
        <v>6.1600000000000002E-2</v>
      </c>
    </row>
    <row r="6" spans="1:12" ht="15" x14ac:dyDescent="0.25">
      <c r="A6" s="39" t="s">
        <v>96</v>
      </c>
      <c r="B6" s="83">
        <f>B5/2</f>
        <v>0</v>
      </c>
      <c r="E6" s="40"/>
      <c r="F6" s="40"/>
      <c r="G6" s="41"/>
      <c r="J6" s="52" t="s">
        <v>10</v>
      </c>
      <c r="K6" s="54">
        <v>6.0000000000000001E-3</v>
      </c>
      <c r="L6" s="54">
        <v>7.4399999999999994E-2</v>
      </c>
    </row>
    <row r="7" spans="1:12" ht="15" x14ac:dyDescent="0.25">
      <c r="A7" s="39" t="s">
        <v>62</v>
      </c>
      <c r="B7" s="84">
        <f>VLOOKUP($B$1,$J$1:$L$42,3,0)</f>
        <v>0</v>
      </c>
      <c r="E7" s="40"/>
      <c r="F7" s="40"/>
      <c r="G7" s="41"/>
      <c r="J7" s="52" t="s">
        <v>9</v>
      </c>
      <c r="K7" s="54">
        <v>7.0000000000000001E-3</v>
      </c>
      <c r="L7" s="54">
        <v>8.7300000000000003E-2</v>
      </c>
    </row>
    <row r="8" spans="1:12" ht="15" x14ac:dyDescent="0.25">
      <c r="E8" s="40"/>
      <c r="F8" s="40"/>
      <c r="G8" s="41"/>
      <c r="J8" s="52" t="s">
        <v>8</v>
      </c>
      <c r="K8" s="54">
        <v>7.0000000000000001E-3</v>
      </c>
      <c r="L8" s="54">
        <v>8.7300000000000003E-2</v>
      </c>
    </row>
    <row r="9" spans="1:12" ht="15" x14ac:dyDescent="0.25">
      <c r="E9" s="40"/>
      <c r="F9" s="40"/>
      <c r="G9" s="41"/>
      <c r="J9" s="52" t="s">
        <v>54</v>
      </c>
      <c r="K9" s="54">
        <v>7.4999999999999997E-3</v>
      </c>
      <c r="L9" s="54">
        <v>9.4799999999999995E-2</v>
      </c>
    </row>
    <row r="10" spans="1:12" ht="15" x14ac:dyDescent="0.25">
      <c r="E10" s="40"/>
      <c r="F10" s="40"/>
      <c r="G10" s="41"/>
      <c r="J10" s="52" t="s">
        <v>66</v>
      </c>
      <c r="K10" s="54">
        <v>7.9000000000000008E-3</v>
      </c>
      <c r="L10" s="54">
        <v>9.9000000000000005E-2</v>
      </c>
    </row>
    <row r="11" spans="1:12" ht="15" x14ac:dyDescent="0.25">
      <c r="E11" s="40"/>
      <c r="F11" s="40"/>
      <c r="G11" s="41"/>
      <c r="J11" s="52" t="s">
        <v>67</v>
      </c>
      <c r="K11" s="54">
        <v>7.4000000000000003E-3</v>
      </c>
      <c r="L11" s="54">
        <v>9.2499999999999999E-2</v>
      </c>
    </row>
    <row r="12" spans="1:12" ht="15" customHeight="1" x14ac:dyDescent="0.25">
      <c r="E12" s="40"/>
      <c r="F12" s="40"/>
      <c r="G12" s="41"/>
      <c r="J12" s="52" t="s">
        <v>68</v>
      </c>
      <c r="K12" s="54">
        <v>6.8999999999999999E-3</v>
      </c>
      <c r="L12" s="54">
        <v>8.5000000000000006E-2</v>
      </c>
    </row>
    <row r="13" spans="1:12" ht="15" customHeight="1" thickBot="1" x14ac:dyDescent="0.3">
      <c r="E13" s="40"/>
      <c r="F13" s="40"/>
      <c r="G13" s="41"/>
      <c r="J13" s="52" t="s">
        <v>69</v>
      </c>
      <c r="K13" s="54">
        <v>8.8999999999999999E-3</v>
      </c>
      <c r="L13" s="54">
        <v>0.11219999999999999</v>
      </c>
    </row>
    <row r="14" spans="1:12" ht="15.75" customHeight="1" x14ac:dyDescent="0.25">
      <c r="A14" s="63" t="s">
        <v>21</v>
      </c>
      <c r="B14" s="64"/>
      <c r="E14" s="40"/>
      <c r="F14" s="40"/>
      <c r="G14" s="41"/>
      <c r="J14" s="52" t="s">
        <v>70</v>
      </c>
      <c r="K14" s="54">
        <v>8.3999999999999995E-3</v>
      </c>
      <c r="L14" s="54">
        <v>0.1056</v>
      </c>
    </row>
    <row r="15" spans="1:12" ht="15" customHeight="1" x14ac:dyDescent="0.25">
      <c r="A15" s="65"/>
      <c r="B15" s="66"/>
      <c r="E15" s="40"/>
      <c r="F15" s="40"/>
      <c r="G15" s="41"/>
      <c r="J15" s="52" t="s">
        <v>71</v>
      </c>
      <c r="K15" s="54">
        <v>7.9000000000000008E-3</v>
      </c>
      <c r="L15" s="54">
        <v>9.9000000000000005E-2</v>
      </c>
    </row>
    <row r="16" spans="1:12" ht="15" customHeight="1" thickBot="1" x14ac:dyDescent="0.3">
      <c r="A16" s="67"/>
      <c r="B16" s="68"/>
      <c r="E16" s="40"/>
      <c r="F16" s="40"/>
      <c r="G16" s="41"/>
      <c r="J16" s="52" t="s">
        <v>72</v>
      </c>
      <c r="K16" s="54">
        <v>8.8000000000000005E-3</v>
      </c>
      <c r="L16" s="54">
        <v>0.1052</v>
      </c>
    </row>
    <row r="17" spans="1:12" ht="15" customHeight="1" x14ac:dyDescent="0.25">
      <c r="A17" s="69" t="s">
        <v>57</v>
      </c>
      <c r="B17" s="70"/>
      <c r="E17" s="40"/>
      <c r="F17" s="40"/>
      <c r="G17" s="41"/>
      <c r="J17" s="52" t="s">
        <v>73</v>
      </c>
      <c r="K17" s="54">
        <v>9.7000000000000003E-3</v>
      </c>
      <c r="L17" s="54">
        <v>0.11840000000000001</v>
      </c>
    </row>
    <row r="18" spans="1:12" ht="15" customHeight="1" x14ac:dyDescent="0.25">
      <c r="A18" s="71"/>
      <c r="B18" s="72"/>
      <c r="E18" s="40"/>
      <c r="F18" s="40"/>
      <c r="G18" s="41"/>
      <c r="J18" s="52" t="s">
        <v>12</v>
      </c>
      <c r="K18" s="54">
        <v>1.2500000000000001E-2</v>
      </c>
      <c r="L18" s="54">
        <v>0.16070000000000001</v>
      </c>
    </row>
    <row r="19" spans="1:12" ht="15.75" customHeight="1" x14ac:dyDescent="0.25">
      <c r="A19" s="71"/>
      <c r="B19" s="72"/>
      <c r="E19" s="40"/>
      <c r="F19" s="40"/>
      <c r="G19" s="41"/>
      <c r="J19" s="52" t="s">
        <v>52</v>
      </c>
      <c r="K19" s="54">
        <v>9.1000000000000004E-3</v>
      </c>
      <c r="L19" s="54">
        <v>0.11509999999999999</v>
      </c>
    </row>
    <row r="20" spans="1:12" ht="15.75" customHeight="1" x14ac:dyDescent="0.25">
      <c r="A20" s="71"/>
      <c r="B20" s="72"/>
      <c r="E20" s="40"/>
      <c r="F20" s="40"/>
      <c r="G20" s="41"/>
      <c r="J20" s="52" t="s">
        <v>53</v>
      </c>
      <c r="K20" s="54">
        <v>9.9000000000000008E-3</v>
      </c>
      <c r="L20" s="54">
        <v>0.12520000000000001</v>
      </c>
    </row>
    <row r="21" spans="1:12" ht="15.75" thickBot="1" x14ac:dyDescent="0.3">
      <c r="A21" s="73"/>
      <c r="B21" s="74"/>
      <c r="E21" s="40"/>
      <c r="F21" s="40"/>
      <c r="G21" s="41"/>
      <c r="J21" s="52" t="s">
        <v>74</v>
      </c>
      <c r="K21" s="54">
        <v>8.9999999999999993E-3</v>
      </c>
      <c r="L21" s="54">
        <v>0.1268</v>
      </c>
    </row>
    <row r="22" spans="1:12" ht="15.75" customHeight="1" x14ac:dyDescent="0.25">
      <c r="E22" s="40"/>
      <c r="F22" s="40"/>
      <c r="G22" s="41"/>
      <c r="J22" s="52" t="s">
        <v>75</v>
      </c>
      <c r="K22" s="54">
        <v>0.01</v>
      </c>
      <c r="L22" s="54">
        <v>0.14019999999999999</v>
      </c>
    </row>
    <row r="23" spans="1:12" ht="23.25" x14ac:dyDescent="0.25">
      <c r="A23" s="75" t="s">
        <v>22</v>
      </c>
      <c r="B23" s="76"/>
      <c r="E23" s="40"/>
      <c r="F23" s="40"/>
      <c r="G23" s="41"/>
      <c r="J23" s="52" t="s">
        <v>76</v>
      </c>
      <c r="K23" s="54">
        <v>7.7999999999999996E-3</v>
      </c>
      <c r="L23" s="54">
        <v>9.7699999999999995E-2</v>
      </c>
    </row>
    <row r="24" spans="1:12" ht="15" customHeight="1" x14ac:dyDescent="0.25">
      <c r="A24" s="61" t="s">
        <v>23</v>
      </c>
      <c r="B24" s="62" t="s">
        <v>24</v>
      </c>
      <c r="E24" s="40"/>
      <c r="F24" s="40"/>
      <c r="G24" s="41"/>
      <c r="J24" s="52" t="s">
        <v>11</v>
      </c>
      <c r="K24" s="54">
        <v>1.29E-2</v>
      </c>
      <c r="L24" s="54">
        <v>0.1658</v>
      </c>
    </row>
    <row r="25" spans="1:12" ht="15" x14ac:dyDescent="0.25">
      <c r="A25" s="61"/>
      <c r="B25" s="62"/>
      <c r="E25" s="40"/>
      <c r="F25" s="40"/>
      <c r="G25" s="41"/>
      <c r="J25" s="52" t="s">
        <v>77</v>
      </c>
      <c r="K25" s="54">
        <v>1.2500000000000001E-2</v>
      </c>
      <c r="L25" s="54">
        <v>0.16070000000000001</v>
      </c>
    </row>
    <row r="26" spans="1:12" ht="15" customHeight="1" x14ac:dyDescent="0.25">
      <c r="A26" s="61" t="s">
        <v>25</v>
      </c>
      <c r="B26" s="62" t="s">
        <v>26</v>
      </c>
      <c r="E26" s="40"/>
      <c r="F26" s="40"/>
      <c r="G26" s="41"/>
      <c r="J26" s="52" t="s">
        <v>79</v>
      </c>
      <c r="K26" s="54">
        <v>1.2E-2</v>
      </c>
      <c r="L26" s="54">
        <v>0.15379999999999999</v>
      </c>
    </row>
    <row r="27" spans="1:12" ht="15" x14ac:dyDescent="0.25">
      <c r="A27" s="61"/>
      <c r="B27" s="62"/>
      <c r="E27" s="40"/>
      <c r="F27" s="40"/>
      <c r="G27" s="41"/>
      <c r="J27" s="52" t="s">
        <v>78</v>
      </c>
      <c r="K27" s="54">
        <v>1.15E-2</v>
      </c>
      <c r="L27" s="54">
        <v>0.14699999999999999</v>
      </c>
    </row>
    <row r="28" spans="1:12" ht="15" x14ac:dyDescent="0.25">
      <c r="A28" s="55" t="s">
        <v>1</v>
      </c>
      <c r="B28" s="58" t="s">
        <v>30</v>
      </c>
      <c r="E28" s="40"/>
      <c r="F28" s="40"/>
      <c r="G28" s="41"/>
      <c r="J28" s="52" t="s">
        <v>80</v>
      </c>
      <c r="K28" s="54">
        <v>1.0999999999999999E-2</v>
      </c>
      <c r="L28" s="54">
        <v>0.14019999999999999</v>
      </c>
    </row>
    <row r="29" spans="1:12" ht="15" x14ac:dyDescent="0.25">
      <c r="A29" s="56"/>
      <c r="B29" s="59"/>
      <c r="E29" s="40"/>
      <c r="F29" s="40"/>
      <c r="G29" s="41"/>
      <c r="J29" s="52" t="s">
        <v>81</v>
      </c>
      <c r="K29" s="54">
        <v>1.2999999999999999E-2</v>
      </c>
      <c r="L29" s="54">
        <v>0.1676</v>
      </c>
    </row>
    <row r="30" spans="1:12" ht="15" x14ac:dyDescent="0.25">
      <c r="A30" s="56"/>
      <c r="B30" s="59"/>
      <c r="E30" s="40"/>
      <c r="F30" s="40"/>
      <c r="G30" s="41"/>
      <c r="J30" s="52" t="s">
        <v>82</v>
      </c>
      <c r="K30" s="54">
        <v>1.2500000000000001E-2</v>
      </c>
      <c r="L30" s="54">
        <v>0.16070000000000001</v>
      </c>
    </row>
    <row r="31" spans="1:12" ht="15" x14ac:dyDescent="0.25">
      <c r="A31" s="57"/>
      <c r="B31" s="60"/>
      <c r="E31" s="40"/>
      <c r="F31" s="40"/>
      <c r="G31" s="41"/>
      <c r="J31" s="52" t="s">
        <v>83</v>
      </c>
      <c r="K31" s="54">
        <v>1.2E-2</v>
      </c>
      <c r="L31" s="54">
        <v>0.15379999999999999</v>
      </c>
    </row>
    <row r="32" spans="1:12" ht="15" x14ac:dyDescent="0.25">
      <c r="A32" s="61" t="s">
        <v>23</v>
      </c>
      <c r="B32" s="62" t="s">
        <v>24</v>
      </c>
      <c r="E32" s="40"/>
      <c r="F32" s="40"/>
      <c r="G32" s="41"/>
      <c r="J32" s="52" t="s">
        <v>84</v>
      </c>
      <c r="K32" s="54">
        <v>1.15E-2</v>
      </c>
      <c r="L32" s="54">
        <v>0.14699999999999999</v>
      </c>
    </row>
    <row r="33" spans="1:12" ht="15" x14ac:dyDescent="0.25">
      <c r="A33" s="61"/>
      <c r="B33" s="62"/>
      <c r="E33" s="40"/>
      <c r="F33" s="40"/>
      <c r="G33" s="41"/>
      <c r="J33" s="52" t="s">
        <v>85</v>
      </c>
      <c r="K33" s="54">
        <v>1.35E-2</v>
      </c>
      <c r="L33" s="54">
        <v>0.17449999999999999</v>
      </c>
    </row>
    <row r="34" spans="1:12" ht="15" x14ac:dyDescent="0.25">
      <c r="A34" s="44"/>
      <c r="B34" s="45"/>
      <c r="E34" s="40"/>
      <c r="F34" s="40"/>
      <c r="G34" s="41"/>
      <c r="J34" s="52" t="s">
        <v>86</v>
      </c>
      <c r="K34" s="54">
        <v>1.2999999999999999E-2</v>
      </c>
      <c r="L34" s="54">
        <v>0.1676</v>
      </c>
    </row>
    <row r="35" spans="1:12" ht="15" x14ac:dyDescent="0.25">
      <c r="E35" s="40"/>
      <c r="F35" s="40"/>
      <c r="G35" s="41"/>
      <c r="J35" s="52" t="s">
        <v>87</v>
      </c>
      <c r="K35" s="54">
        <v>1.2500000000000001E-2</v>
      </c>
      <c r="L35" s="54">
        <v>0.16700000000000001</v>
      </c>
    </row>
    <row r="36" spans="1:12" ht="15.75" x14ac:dyDescent="0.25">
      <c r="A36" s="46" t="s">
        <v>27</v>
      </c>
      <c r="B36" s="46" t="s">
        <v>28</v>
      </c>
      <c r="E36" s="40"/>
      <c r="F36" s="40"/>
      <c r="G36" s="41"/>
      <c r="J36" s="52" t="s">
        <v>88</v>
      </c>
      <c r="K36" s="54">
        <v>1.2E-2</v>
      </c>
      <c r="L36" s="54">
        <v>0.15379999999999999</v>
      </c>
    </row>
    <row r="37" spans="1:12" ht="15" x14ac:dyDescent="0.25">
      <c r="A37" s="47" t="s">
        <v>4</v>
      </c>
      <c r="B37" s="39">
        <v>60</v>
      </c>
      <c r="E37" s="40"/>
      <c r="F37" s="40"/>
      <c r="G37" s="41"/>
      <c r="J37" s="52" t="s">
        <v>89</v>
      </c>
      <c r="K37" s="54">
        <v>1.4E-2</v>
      </c>
      <c r="L37" s="54">
        <v>0.18149999999999999</v>
      </c>
    </row>
    <row r="38" spans="1:12" ht="15" x14ac:dyDescent="0.25">
      <c r="A38" s="47" t="s">
        <v>5</v>
      </c>
      <c r="B38" s="39">
        <v>120</v>
      </c>
      <c r="E38" s="40"/>
      <c r="F38" s="40"/>
      <c r="G38" s="41"/>
      <c r="J38" s="52" t="s">
        <v>90</v>
      </c>
      <c r="K38" s="54">
        <v>1.35E-2</v>
      </c>
      <c r="L38" s="54">
        <v>0.17449999999999999</v>
      </c>
    </row>
    <row r="39" spans="1:12" ht="15" x14ac:dyDescent="0.25">
      <c r="A39" s="47" t="s">
        <v>6</v>
      </c>
      <c r="B39" s="39">
        <v>36</v>
      </c>
      <c r="E39" s="40"/>
      <c r="F39" s="40"/>
      <c r="G39" s="41"/>
      <c r="J39" s="52" t="s">
        <v>91</v>
      </c>
      <c r="K39" s="54">
        <v>1.2999999999999999E-2</v>
      </c>
      <c r="L39" s="54">
        <v>0.1676</v>
      </c>
    </row>
    <row r="40" spans="1:12" ht="15" x14ac:dyDescent="0.25">
      <c r="A40" s="47" t="s">
        <v>7</v>
      </c>
      <c r="B40" s="39">
        <v>48</v>
      </c>
      <c r="E40" s="40"/>
      <c r="F40" s="40"/>
      <c r="G40" s="41"/>
      <c r="J40" s="52" t="s">
        <v>92</v>
      </c>
      <c r="K40" s="54">
        <v>1.2500000000000001E-2</v>
      </c>
      <c r="L40" s="54">
        <v>0.16070000000000001</v>
      </c>
    </row>
    <row r="41" spans="1:12" ht="15" x14ac:dyDescent="0.25">
      <c r="A41" s="47" t="s">
        <v>8</v>
      </c>
      <c r="B41" s="39">
        <v>12</v>
      </c>
      <c r="E41" s="40"/>
      <c r="F41" s="40"/>
      <c r="G41" s="41"/>
      <c r="J41" s="52" t="s">
        <v>93</v>
      </c>
      <c r="K41" s="54">
        <v>1.43E-2</v>
      </c>
      <c r="L41" s="54">
        <v>0.18509999999999999</v>
      </c>
    </row>
    <row r="42" spans="1:12" ht="15" x14ac:dyDescent="0.25">
      <c r="A42" s="47" t="s">
        <v>9</v>
      </c>
      <c r="B42" s="39">
        <v>12</v>
      </c>
      <c r="E42" s="40"/>
      <c r="F42" s="40"/>
      <c r="G42" s="41"/>
      <c r="J42" s="52" t="s">
        <v>94</v>
      </c>
      <c r="K42" s="54">
        <v>1.4800000000000001E-2</v>
      </c>
      <c r="L42" s="54">
        <v>0.19220000000000001</v>
      </c>
    </row>
    <row r="43" spans="1:12" ht="15" x14ac:dyDescent="0.25">
      <c r="A43" s="47" t="s">
        <v>10</v>
      </c>
      <c r="B43" s="39">
        <v>12</v>
      </c>
      <c r="E43" s="40"/>
      <c r="F43" s="40"/>
      <c r="G43" s="41"/>
      <c r="K43" s="43"/>
      <c r="L43" s="43"/>
    </row>
    <row r="44" spans="1:12" ht="15" x14ac:dyDescent="0.25">
      <c r="A44" s="47" t="s">
        <v>11</v>
      </c>
      <c r="B44" s="39">
        <v>12</v>
      </c>
      <c r="E44" s="40"/>
      <c r="F44" s="40"/>
      <c r="G44" s="41"/>
      <c r="K44" s="43"/>
      <c r="L44" s="43"/>
    </row>
    <row r="45" spans="1:12" ht="15" x14ac:dyDescent="0.25">
      <c r="A45" s="47" t="s">
        <v>12</v>
      </c>
      <c r="B45" s="39">
        <v>24</v>
      </c>
      <c r="E45" s="40"/>
      <c r="F45" s="40"/>
      <c r="G45" s="41"/>
      <c r="K45" s="43"/>
      <c r="L45" s="43"/>
    </row>
    <row r="46" spans="1:12" ht="15" x14ac:dyDescent="0.25">
      <c r="A46" s="47" t="s">
        <v>13</v>
      </c>
      <c r="B46" s="39">
        <v>12</v>
      </c>
      <c r="E46" s="40"/>
      <c r="F46" s="40"/>
      <c r="G46" s="41"/>
      <c r="K46" s="43"/>
      <c r="L46" s="43"/>
    </row>
    <row r="47" spans="1:12" ht="15" x14ac:dyDescent="0.25">
      <c r="A47" s="47" t="s">
        <v>14</v>
      </c>
      <c r="B47" s="39">
        <v>18</v>
      </c>
      <c r="E47" s="40"/>
      <c r="F47" s="40"/>
      <c r="G47" s="41"/>
    </row>
    <row r="48" spans="1:12" ht="15" x14ac:dyDescent="0.25">
      <c r="A48" s="47" t="s">
        <v>15</v>
      </c>
      <c r="B48" s="39">
        <v>24</v>
      </c>
      <c r="E48" s="40"/>
      <c r="F48" s="40"/>
      <c r="G48" s="41"/>
    </row>
    <row r="49" spans="1:7" ht="15" x14ac:dyDescent="0.25">
      <c r="A49" s="47" t="s">
        <v>16</v>
      </c>
      <c r="B49" s="39">
        <v>36</v>
      </c>
      <c r="E49" s="40"/>
      <c r="F49" s="40"/>
      <c r="G49" s="41"/>
    </row>
    <row r="50" spans="1:7" ht="15" x14ac:dyDescent="0.25">
      <c r="A50" s="47" t="s">
        <v>17</v>
      </c>
      <c r="B50" s="39">
        <v>48</v>
      </c>
      <c r="E50" s="40"/>
      <c r="F50" s="40"/>
      <c r="G50" s="41"/>
    </row>
    <row r="51" spans="1:7" ht="15" x14ac:dyDescent="0.25">
      <c r="A51" s="47" t="s">
        <v>29</v>
      </c>
      <c r="B51" s="39">
        <v>48</v>
      </c>
      <c r="E51" s="40"/>
      <c r="F51" s="40"/>
      <c r="G51" s="41"/>
    </row>
    <row r="52" spans="1:7" ht="15" x14ac:dyDescent="0.25">
      <c r="A52" s="47" t="s">
        <v>18</v>
      </c>
      <c r="B52" s="39">
        <v>48</v>
      </c>
      <c r="E52" s="40"/>
      <c r="F52" s="40"/>
      <c r="G52" s="41"/>
    </row>
    <row r="53" spans="1:7" ht="15" x14ac:dyDescent="0.25">
      <c r="A53" s="47" t="s">
        <v>19</v>
      </c>
      <c r="B53" s="39">
        <v>24</v>
      </c>
      <c r="E53" s="40"/>
      <c r="F53" s="40"/>
      <c r="G53" s="41"/>
    </row>
    <row r="54" spans="1:7" ht="15" x14ac:dyDescent="0.25">
      <c r="A54" s="47" t="s">
        <v>54</v>
      </c>
      <c r="B54" s="39">
        <v>36</v>
      </c>
      <c r="E54" s="40"/>
      <c r="F54" s="40"/>
      <c r="G54" s="41"/>
    </row>
    <row r="55" spans="1:7" ht="15" x14ac:dyDescent="0.25">
      <c r="A55" s="48"/>
      <c r="B55" s="49"/>
      <c r="E55" s="40"/>
      <c r="F55" s="40"/>
      <c r="G55" s="41"/>
    </row>
    <row r="56" spans="1:7" ht="15" x14ac:dyDescent="0.25">
      <c r="A56" s="48"/>
      <c r="B56" s="49"/>
      <c r="E56" s="40"/>
      <c r="F56" s="40"/>
      <c r="G56" s="41"/>
    </row>
    <row r="57" spans="1:7" ht="15" x14ac:dyDescent="0.25">
      <c r="A57" s="48"/>
      <c r="B57" s="49"/>
      <c r="E57" s="40"/>
      <c r="F57" s="40"/>
      <c r="G57" s="41"/>
    </row>
    <row r="58" spans="1:7" ht="15" x14ac:dyDescent="0.25">
      <c r="A58" s="48"/>
      <c r="B58" s="49"/>
      <c r="E58" s="40"/>
      <c r="F58" s="40"/>
      <c r="G58" s="41"/>
    </row>
    <row r="59" spans="1:7" ht="15" x14ac:dyDescent="0.25">
      <c r="A59" s="48"/>
      <c r="B59" s="49"/>
      <c r="E59" s="40"/>
      <c r="F59" s="40"/>
      <c r="G59" s="41"/>
    </row>
    <row r="60" spans="1:7" ht="15" x14ac:dyDescent="0.25">
      <c r="A60" s="48"/>
      <c r="B60" s="49"/>
      <c r="E60" s="40"/>
      <c r="F60" s="40"/>
      <c r="G60" s="41"/>
    </row>
    <row r="61" spans="1:7" ht="15" x14ac:dyDescent="0.25">
      <c r="A61" s="48"/>
      <c r="B61" s="49"/>
      <c r="E61" s="40"/>
      <c r="F61" s="40"/>
      <c r="G61" s="41"/>
    </row>
    <row r="62" spans="1:7" ht="15" x14ac:dyDescent="0.25">
      <c r="A62" s="48"/>
      <c r="B62" s="49"/>
      <c r="E62" s="40"/>
      <c r="F62" s="40"/>
      <c r="G62" s="41"/>
    </row>
    <row r="63" spans="1:7" ht="15" x14ac:dyDescent="0.25">
      <c r="A63" s="48"/>
      <c r="B63" s="49"/>
      <c r="E63" s="40"/>
      <c r="F63" s="40"/>
      <c r="G63" s="41"/>
    </row>
    <row r="64" spans="1:7" ht="15" x14ac:dyDescent="0.25">
      <c r="A64" s="48"/>
      <c r="B64" s="49"/>
      <c r="E64" s="40"/>
      <c r="F64" s="40"/>
      <c r="G64" s="41"/>
    </row>
    <row r="65" spans="1:7" ht="15" x14ac:dyDescent="0.25">
      <c r="A65" s="48"/>
      <c r="B65" s="49"/>
      <c r="E65" s="40"/>
      <c r="F65" s="40"/>
      <c r="G65" s="41"/>
    </row>
    <row r="66" spans="1:7" ht="15" x14ac:dyDescent="0.25">
      <c r="A66" s="48"/>
      <c r="B66" s="49"/>
      <c r="E66" s="40"/>
      <c r="F66" s="40"/>
      <c r="G66" s="41"/>
    </row>
    <row r="67" spans="1:7" ht="15" x14ac:dyDescent="0.25">
      <c r="A67" s="48"/>
      <c r="B67" s="49"/>
      <c r="E67" s="40"/>
      <c r="F67" s="40"/>
      <c r="G67" s="41"/>
    </row>
    <row r="68" spans="1:7" ht="15" x14ac:dyDescent="0.25">
      <c r="A68" s="48"/>
      <c r="B68" s="49"/>
      <c r="E68" s="40"/>
      <c r="F68" s="40"/>
      <c r="G68" s="41"/>
    </row>
    <row r="69" spans="1:7" ht="15" x14ac:dyDescent="0.25">
      <c r="A69" s="48"/>
      <c r="B69" s="49"/>
      <c r="E69" s="40"/>
      <c r="F69" s="40"/>
      <c r="G69" s="41"/>
    </row>
    <row r="70" spans="1:7" ht="15" x14ac:dyDescent="0.25">
      <c r="A70" s="48"/>
      <c r="B70" s="49"/>
      <c r="E70" s="40"/>
      <c r="F70" s="40"/>
      <c r="G70" s="41"/>
    </row>
    <row r="71" spans="1:7" ht="15" x14ac:dyDescent="0.25">
      <c r="A71" s="48"/>
      <c r="B71" s="49"/>
      <c r="E71" s="40"/>
      <c r="F71" s="40"/>
      <c r="G71" s="41"/>
    </row>
    <row r="72" spans="1:7" ht="15" x14ac:dyDescent="0.25">
      <c r="A72" s="48"/>
      <c r="B72" s="49"/>
      <c r="E72" s="40"/>
      <c r="F72" s="40"/>
      <c r="G72" s="41"/>
    </row>
    <row r="73" spans="1:7" ht="15" x14ac:dyDescent="0.25">
      <c r="A73" s="48"/>
      <c r="B73" s="49"/>
      <c r="E73" s="40"/>
      <c r="F73" s="40"/>
      <c r="G73" s="41"/>
    </row>
    <row r="74" spans="1:7" ht="15" x14ac:dyDescent="0.25">
      <c r="A74" s="48"/>
      <c r="B74" s="49"/>
      <c r="E74" s="40"/>
      <c r="F74" s="40"/>
      <c r="G74" s="41"/>
    </row>
    <row r="75" spans="1:7" ht="15" hidden="1" x14ac:dyDescent="0.25">
      <c r="A75" s="50" t="s">
        <v>47</v>
      </c>
      <c r="B75" s="51">
        <v>24</v>
      </c>
      <c r="E75" s="40"/>
      <c r="F75" s="40"/>
      <c r="G75" s="41"/>
    </row>
    <row r="76" spans="1:7" ht="15" hidden="1" customHeight="1" x14ac:dyDescent="0.25">
      <c r="A76" s="47" t="s">
        <v>20</v>
      </c>
      <c r="B76" s="39">
        <v>36</v>
      </c>
      <c r="E76" s="40"/>
      <c r="F76" s="40"/>
      <c r="G76" s="41"/>
    </row>
    <row r="77" spans="1:7" ht="0" hidden="1" customHeight="1" x14ac:dyDescent="0.25">
      <c r="E77" s="40"/>
      <c r="F77" s="40"/>
      <c r="G77" s="41"/>
    </row>
    <row r="78" spans="1:7" ht="0" hidden="1" customHeight="1" x14ac:dyDescent="0.25">
      <c r="E78" s="40"/>
      <c r="F78" s="40"/>
      <c r="G78" s="41"/>
    </row>
    <row r="79" spans="1:7" ht="0" hidden="1" customHeight="1" x14ac:dyDescent="0.25">
      <c r="E79" s="40"/>
      <c r="F79" s="40"/>
      <c r="G79" s="41"/>
    </row>
    <row r="80" spans="1:7" ht="0" hidden="1" customHeight="1" x14ac:dyDescent="0.25">
      <c r="E80" s="40"/>
      <c r="F80" s="40"/>
      <c r="G80" s="41"/>
    </row>
    <row r="81" spans="5:7" ht="0" hidden="1" customHeight="1" x14ac:dyDescent="0.25">
      <c r="E81" s="40"/>
      <c r="F81" s="40"/>
      <c r="G81" s="41"/>
    </row>
    <row r="82" spans="5:7" ht="0" hidden="1" customHeight="1" x14ac:dyDescent="0.25"/>
    <row r="83" spans="5:7" ht="0" hidden="1" customHeight="1" x14ac:dyDescent="0.25"/>
    <row r="84" spans="5:7" ht="0" hidden="1" customHeight="1" x14ac:dyDescent="0.25"/>
    <row r="85" spans="5:7" ht="0" hidden="1" customHeight="1" x14ac:dyDescent="0.25"/>
    <row r="86" spans="5:7" ht="0" hidden="1" customHeight="1" x14ac:dyDescent="0.25"/>
    <row r="87" spans="5:7" ht="0" hidden="1" customHeight="1" x14ac:dyDescent="0.25"/>
    <row r="88" spans="5:7" ht="0" hidden="1" customHeight="1" x14ac:dyDescent="0.25"/>
    <row r="89" spans="5:7" ht="0" hidden="1" customHeight="1" x14ac:dyDescent="0.25"/>
    <row r="90" spans="5:7" ht="0" hidden="1" customHeight="1" x14ac:dyDescent="0.25"/>
    <row r="91" spans="5:7" ht="0" hidden="1" customHeight="1" x14ac:dyDescent="0.25"/>
    <row r="92" spans="5:7" ht="0" hidden="1" customHeight="1" x14ac:dyDescent="0.25"/>
    <row r="93" spans="5:7" ht="0" hidden="1" customHeight="1" x14ac:dyDescent="0.25"/>
    <row r="94" spans="5:7" ht="0" hidden="1" customHeight="1" x14ac:dyDescent="0.25"/>
    <row r="95" spans="5:7" ht="0" hidden="1" customHeight="1" x14ac:dyDescent="0.25"/>
    <row r="96" spans="5:7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</sheetData>
  <sheetProtection password="D908" sheet="1" objects="1" scenarios="1"/>
  <mergeCells count="11">
    <mergeCell ref="A28:A31"/>
    <mergeCell ref="B28:B31"/>
    <mergeCell ref="A32:A33"/>
    <mergeCell ref="B32:B33"/>
    <mergeCell ref="A14:B16"/>
    <mergeCell ref="A17:B21"/>
    <mergeCell ref="A23:B23"/>
    <mergeCell ref="A24:A25"/>
    <mergeCell ref="B24:B25"/>
    <mergeCell ref="A26:A27"/>
    <mergeCell ref="B26:B27"/>
  </mergeCells>
  <dataValidations count="1">
    <dataValidation type="list" allowBlank="1" showInputMessage="1" showErrorMessage="1" sqref="B1">
      <formula1>$J$1:$J$42</formula1>
    </dataValidation>
  </dataValidations>
  <pageMargins left="0.7" right="0.7" top="0.75" bottom="0.75" header="0.3" footer="0.3"/>
  <pageSetup scale="63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r:id="rId5">
            <anchor moveWithCells="1">
              <from>
                <xdr:col>0</xdr:col>
                <xdr:colOff>219075</xdr:colOff>
                <xdr:row>8</xdr:row>
                <xdr:rowOff>9525</xdr:rowOff>
              </from>
              <to>
                <xdr:col>0</xdr:col>
                <xdr:colOff>2066925</xdr:colOff>
                <xdr:row>9</xdr:row>
                <xdr:rowOff>180975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150"/>
  <sheetViews>
    <sheetView showGridLines="0" topLeftCell="A4" zoomScaleNormal="100" workbookViewId="0">
      <selection activeCell="A20" sqref="A20"/>
    </sheetView>
  </sheetViews>
  <sheetFormatPr baseColWidth="10" defaultColWidth="0" defaultRowHeight="15" zeroHeight="1" x14ac:dyDescent="0.25"/>
  <cols>
    <col min="1" max="1" width="33.125" style="3" customWidth="1"/>
    <col min="2" max="2" width="29.25" style="2" customWidth="1"/>
    <col min="3" max="3" width="11.875" style="2" hidden="1" customWidth="1"/>
    <col min="4" max="4" width="14" style="2" hidden="1" customWidth="1"/>
    <col min="5" max="5" width="14.875" style="2" bestFit="1" customWidth="1"/>
    <col min="6" max="6" width="22.125" style="2" customWidth="1"/>
    <col min="7" max="7" width="25" style="2" customWidth="1"/>
    <col min="8" max="8" width="11.375" style="2" customWidth="1"/>
    <col min="9" max="10" width="11.375" style="2" hidden="1" customWidth="1"/>
    <col min="11" max="11" width="13.25" style="2" hidden="1" customWidth="1"/>
    <col min="12" max="12" width="16.125" style="2" hidden="1" customWidth="1"/>
    <col min="13" max="14" width="11.375" style="2" hidden="1" customWidth="1"/>
    <col min="15" max="15" width="27.625" style="2" hidden="1" customWidth="1"/>
    <col min="16" max="16384" width="11.375" style="2" hidden="1"/>
  </cols>
  <sheetData>
    <row r="1" spans="1:16" ht="45" customHeight="1" x14ac:dyDescent="0.25">
      <c r="A1" s="77" t="s">
        <v>56</v>
      </c>
      <c r="B1" s="77"/>
      <c r="C1" s="77"/>
      <c r="D1" s="77"/>
      <c r="E1" s="77"/>
      <c r="F1" s="77"/>
      <c r="G1" s="77"/>
    </row>
    <row r="2" spans="1:16" s="19" customFormat="1" ht="11.25" customHeight="1" x14ac:dyDescent="0.25">
      <c r="A2" s="81" t="s">
        <v>55</v>
      </c>
      <c r="B2" s="81"/>
      <c r="C2" s="81"/>
      <c r="D2" s="81"/>
      <c r="E2" s="81"/>
      <c r="F2" s="81"/>
      <c r="G2" s="81"/>
    </row>
    <row r="3" spans="1:16" x14ac:dyDescent="0.25"/>
    <row r="4" spans="1:16" ht="36" customHeight="1" x14ac:dyDescent="0.25">
      <c r="A4" s="78" t="s">
        <v>31</v>
      </c>
      <c r="B4" s="78"/>
      <c r="O4" s="79" t="s">
        <v>27</v>
      </c>
      <c r="P4" s="79"/>
    </row>
    <row r="5" spans="1:16" x14ac:dyDescent="0.25">
      <c r="B5" s="4"/>
      <c r="O5" s="11" t="s">
        <v>47</v>
      </c>
      <c r="P5" s="6">
        <v>3</v>
      </c>
    </row>
    <row r="6" spans="1:16" ht="28.5" customHeight="1" x14ac:dyDescent="0.25">
      <c r="A6" s="7" t="s">
        <v>32</v>
      </c>
      <c r="B6" s="13"/>
      <c r="F6" s="7" t="s">
        <v>33</v>
      </c>
      <c r="G6" s="18">
        <f>+B11</f>
        <v>0</v>
      </c>
      <c r="O6" s="5" t="s">
        <v>19</v>
      </c>
      <c r="P6" s="6">
        <v>3</v>
      </c>
    </row>
    <row r="7" spans="1:16" ht="28.5" customHeight="1" x14ac:dyDescent="0.25">
      <c r="A7" s="7" t="s">
        <v>34</v>
      </c>
      <c r="B7" s="13"/>
      <c r="F7" s="7" t="s">
        <v>35</v>
      </c>
      <c r="G7" s="18">
        <f>B31</f>
        <v>0</v>
      </c>
      <c r="O7" s="5" t="s">
        <v>6</v>
      </c>
      <c r="P7" s="6">
        <v>5</v>
      </c>
    </row>
    <row r="8" spans="1:16" ht="28.5" customHeight="1" x14ac:dyDescent="0.25">
      <c r="F8" s="6" t="s">
        <v>36</v>
      </c>
      <c r="G8" s="18" t="str">
        <f>IF(G7-G6&lt;0,G7-G6," ")</f>
        <v xml:space="preserve"> </v>
      </c>
      <c r="O8" s="5" t="s">
        <v>63</v>
      </c>
      <c r="P8" s="6">
        <v>3</v>
      </c>
    </row>
    <row r="9" spans="1:16" ht="28.5" customHeight="1" x14ac:dyDescent="0.25">
      <c r="A9" s="7" t="s">
        <v>37</v>
      </c>
      <c r="B9" s="17">
        <f>B6+B7</f>
        <v>0</v>
      </c>
      <c r="F9" s="8" t="s">
        <v>38</v>
      </c>
      <c r="G9" s="18" t="str">
        <f>IF(G8&lt;0,(G8/B12)," ")</f>
        <v xml:space="preserve"> </v>
      </c>
      <c r="O9" s="5" t="s">
        <v>64</v>
      </c>
      <c r="P9" s="6">
        <v>3</v>
      </c>
    </row>
    <row r="10" spans="1:16" s="20" customFormat="1" ht="28.5" customHeight="1" x14ac:dyDescent="0.25">
      <c r="A10" s="7" t="s">
        <v>39</v>
      </c>
      <c r="B10" s="14"/>
      <c r="C10" s="2"/>
      <c r="D10" s="2"/>
      <c r="E10" s="2"/>
      <c r="F10" s="21"/>
      <c r="G10" s="21"/>
      <c r="O10" s="5" t="s">
        <v>9</v>
      </c>
      <c r="P10" s="6">
        <v>3</v>
      </c>
    </row>
    <row r="11" spans="1:16" ht="28.5" customHeight="1" x14ac:dyDescent="0.25">
      <c r="A11" s="7" t="s">
        <v>40</v>
      </c>
      <c r="B11" s="15"/>
      <c r="F11" s="82" t="str">
        <f>IF(G8&lt;0,"SI USTED TIENE ALGUN PRODUCTO DE AHORRO PROGRAMADO, A PARTE DE CDAT Y FEVIAHORRITO RECUERDE QUE ESTE LO PUEDE TRASLADAR A LOS APORTES SOCIALES PARA INCREMENTAR EL CUPO DE CREDITO"," ")</f>
        <v xml:space="preserve"> </v>
      </c>
      <c r="G11" s="82"/>
      <c r="O11" s="5" t="s">
        <v>5</v>
      </c>
      <c r="P11" s="6">
        <v>7</v>
      </c>
    </row>
    <row r="12" spans="1:16" ht="32.25" hidden="1" customHeight="1" x14ac:dyDescent="0.25">
      <c r="A12" s="7" t="s">
        <v>41</v>
      </c>
      <c r="B12" s="6" t="str">
        <f>IF(B10=O12,7,IF(B10=O11,7,IF(B10=O7,5,IF(B10=O15,4,IF(B10=O17,"$1,232,000",IF(B10=O16,7,"3"))))))</f>
        <v>3</v>
      </c>
      <c r="F12" s="82"/>
      <c r="G12" s="82"/>
      <c r="O12" s="5" t="s">
        <v>4</v>
      </c>
      <c r="P12" s="6">
        <v>7</v>
      </c>
    </row>
    <row r="13" spans="1:16" x14ac:dyDescent="0.25">
      <c r="F13" s="82"/>
      <c r="G13" s="82"/>
      <c r="O13" s="5" t="s">
        <v>12</v>
      </c>
      <c r="P13" s="6">
        <v>3</v>
      </c>
    </row>
    <row r="14" spans="1:16" ht="15" customHeight="1" x14ac:dyDescent="0.25">
      <c r="A14" s="80" t="s">
        <v>42</v>
      </c>
      <c r="B14" s="80"/>
      <c r="C14" s="9"/>
      <c r="D14" s="9"/>
      <c r="F14" s="82"/>
      <c r="G14" s="82"/>
      <c r="O14" s="5" t="s">
        <v>8</v>
      </c>
      <c r="P14" s="6">
        <v>3</v>
      </c>
    </row>
    <row r="15" spans="1:16" ht="15" customHeight="1" x14ac:dyDescent="0.25">
      <c r="A15" s="80"/>
      <c r="B15" s="80"/>
      <c r="C15" s="9"/>
      <c r="D15" s="9"/>
      <c r="F15" s="82"/>
      <c r="G15" s="82"/>
      <c r="O15" s="5" t="s">
        <v>7</v>
      </c>
      <c r="P15" s="6">
        <v>4</v>
      </c>
    </row>
    <row r="16" spans="1:16" ht="15.75" x14ac:dyDescent="0.25">
      <c r="A16" s="10" t="s">
        <v>27</v>
      </c>
      <c r="B16" s="10" t="s">
        <v>44</v>
      </c>
      <c r="O16" s="5" t="s">
        <v>18</v>
      </c>
      <c r="P16" s="6">
        <v>7</v>
      </c>
    </row>
    <row r="17" spans="1:16" x14ac:dyDescent="0.25">
      <c r="A17" s="6"/>
      <c r="B17" s="16"/>
      <c r="C17" s="2" t="str">
        <f t="shared" ref="C17:C25" si="0">IF(A17=$O$12,7,IF(A17=$O$11,7,IF(A17=$O$16,7,IF(A17=$O$7,5,IF(A17=$O$15,4,IF(A17=$O$17,"N/A","3"))))))</f>
        <v>3</v>
      </c>
      <c r="D17" s="4">
        <f>IF(A17="PROMOCIONAL","0",B17/C17)</f>
        <v>0</v>
      </c>
      <c r="O17" s="5" t="s">
        <v>11</v>
      </c>
      <c r="P17" s="6"/>
    </row>
    <row r="18" spans="1:16" x14ac:dyDescent="0.25">
      <c r="A18" s="6"/>
      <c r="B18" s="16"/>
      <c r="C18" s="2" t="str">
        <f t="shared" si="0"/>
        <v>3</v>
      </c>
      <c r="D18" s="4">
        <f t="shared" ref="D18:D25" si="1">IF(A18="PROMOCIONAL","0",B18/C18)</f>
        <v>0</v>
      </c>
      <c r="O18" s="5" t="s">
        <v>43</v>
      </c>
      <c r="P18" s="6">
        <v>3</v>
      </c>
    </row>
    <row r="19" spans="1:16" x14ac:dyDescent="0.25">
      <c r="A19" s="6"/>
      <c r="B19" s="16"/>
      <c r="C19" s="2" t="str">
        <f t="shared" si="0"/>
        <v>3</v>
      </c>
      <c r="D19" s="4">
        <f t="shared" si="1"/>
        <v>0</v>
      </c>
      <c r="O19" s="5" t="s">
        <v>29</v>
      </c>
      <c r="P19" s="6">
        <v>3</v>
      </c>
    </row>
    <row r="20" spans="1:16" x14ac:dyDescent="0.25">
      <c r="A20" s="6"/>
      <c r="B20" s="16"/>
      <c r="C20" s="2" t="str">
        <f t="shared" si="0"/>
        <v>3</v>
      </c>
      <c r="D20" s="4">
        <f t="shared" si="1"/>
        <v>0</v>
      </c>
      <c r="O20" s="11" t="s">
        <v>45</v>
      </c>
      <c r="P20" s="6">
        <v>3</v>
      </c>
    </row>
    <row r="21" spans="1:16" x14ac:dyDescent="0.25">
      <c r="A21" s="6"/>
      <c r="B21" s="16"/>
      <c r="C21" s="2" t="str">
        <f t="shared" si="0"/>
        <v>3</v>
      </c>
      <c r="D21" s="4">
        <f t="shared" si="1"/>
        <v>0</v>
      </c>
      <c r="O21" s="11" t="s">
        <v>46</v>
      </c>
      <c r="P21" s="6">
        <v>3</v>
      </c>
    </row>
    <row r="22" spans="1:16" x14ac:dyDescent="0.25">
      <c r="A22" s="6"/>
      <c r="B22" s="16"/>
      <c r="C22" s="2" t="str">
        <f t="shared" si="0"/>
        <v>3</v>
      </c>
      <c r="D22" s="4">
        <f t="shared" si="1"/>
        <v>0</v>
      </c>
    </row>
    <row r="23" spans="1:16" x14ac:dyDescent="0.25">
      <c r="A23" s="6"/>
      <c r="B23" s="16"/>
      <c r="C23" s="2" t="str">
        <f t="shared" si="0"/>
        <v>3</v>
      </c>
      <c r="D23" s="4">
        <f t="shared" si="1"/>
        <v>0</v>
      </c>
    </row>
    <row r="24" spans="1:16" x14ac:dyDescent="0.25">
      <c r="A24" s="6"/>
      <c r="B24" s="16"/>
      <c r="C24" s="2" t="str">
        <f t="shared" si="0"/>
        <v>3</v>
      </c>
      <c r="D24" s="4">
        <f t="shared" si="1"/>
        <v>0</v>
      </c>
    </row>
    <row r="25" spans="1:16" x14ac:dyDescent="0.25">
      <c r="A25" s="6"/>
      <c r="B25" s="16"/>
      <c r="C25" s="2" t="str">
        <f t="shared" si="0"/>
        <v>3</v>
      </c>
      <c r="D25" s="4">
        <f t="shared" si="1"/>
        <v>0</v>
      </c>
    </row>
    <row r="26" spans="1:16" x14ac:dyDescent="0.25">
      <c r="B26" s="4"/>
      <c r="D26" s="4"/>
    </row>
    <row r="27" spans="1:16" hidden="1" x14ac:dyDescent="0.25">
      <c r="B27" s="4"/>
      <c r="D27" s="4"/>
    </row>
    <row r="28" spans="1:16" hidden="1" x14ac:dyDescent="0.25">
      <c r="B28" s="4"/>
      <c r="D28" s="4"/>
    </row>
    <row r="29" spans="1:16" hidden="1" x14ac:dyDescent="0.25">
      <c r="A29" s="7" t="s">
        <v>48</v>
      </c>
      <c r="B29" s="12">
        <f>SUM(D17:D25)</f>
        <v>0</v>
      </c>
      <c r="D29" s="2" t="s">
        <v>49</v>
      </c>
    </row>
    <row r="30" spans="1:16" hidden="1" x14ac:dyDescent="0.25">
      <c r="A30" s="7" t="s">
        <v>50</v>
      </c>
      <c r="B30" s="12">
        <f>B9-B29</f>
        <v>0</v>
      </c>
    </row>
    <row r="31" spans="1:16" hidden="1" x14ac:dyDescent="0.25">
      <c r="A31" s="7" t="s">
        <v>51</v>
      </c>
      <c r="B31" s="12">
        <f>B30*B12</f>
        <v>0</v>
      </c>
    </row>
    <row r="32" spans="1:1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6:7" hidden="1" x14ac:dyDescent="0.25"/>
    <row r="146" spans="6:7" hidden="1" x14ac:dyDescent="0.25"/>
    <row r="147" spans="6:7" hidden="1" x14ac:dyDescent="0.25"/>
    <row r="148" spans="6:7" hidden="1" x14ac:dyDescent="0.25"/>
    <row r="149" spans="6:7" hidden="1" x14ac:dyDescent="0.25">
      <c r="F149" s="3"/>
      <c r="G149" s="3"/>
    </row>
    <row r="150" spans="6:7" hidden="1" x14ac:dyDescent="0.25"/>
  </sheetData>
  <mergeCells count="6">
    <mergeCell ref="A1:G1"/>
    <mergeCell ref="A4:B4"/>
    <mergeCell ref="O4:P4"/>
    <mergeCell ref="A14:B15"/>
    <mergeCell ref="A2:G2"/>
    <mergeCell ref="F11:G15"/>
  </mergeCells>
  <conditionalFormatting sqref="G8">
    <cfRule type="cellIs" dxfId="1" priority="2" operator="lessThan">
      <formula>#REF!</formula>
    </cfRule>
  </conditionalFormatting>
  <conditionalFormatting sqref="G9">
    <cfRule type="cellIs" dxfId="0" priority="1" operator="lessThanOrEqual">
      <formula>0</formula>
    </cfRule>
  </conditionalFormatting>
  <dataValidations count="2">
    <dataValidation type="list" allowBlank="1" showInputMessage="1" showErrorMessage="1" sqref="B10 A17 A18 A19 A20 A21 A22 A23 A24">
      <formula1>$O$5:$O$21</formula1>
    </dataValidation>
    <dataValidation type="list" allowBlank="1" showInputMessage="1" showErrorMessage="1" sqref="A25">
      <formula1>$O$5:$O$21</formula1>
    </dataValidation>
  </dataValidations>
  <pageMargins left="0.7" right="0.7" top="0.75" bottom="0.75" header="0.3" footer="0.3"/>
  <pageSetup scale="57" orientation="portrait" r:id="rId1"/>
  <rowBreaks count="1" manualBreakCount="1">
    <brk id="7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I14"/>
  <sheetViews>
    <sheetView zoomScale="115" zoomScaleNormal="115" workbookViewId="0">
      <selection activeCell="F12" sqref="F12"/>
    </sheetView>
  </sheetViews>
  <sheetFormatPr baseColWidth="10" defaultRowHeight="15" x14ac:dyDescent="0.25"/>
  <cols>
    <col min="1" max="1" width="11" style="25"/>
    <col min="2" max="2" width="33.125" style="25" bestFit="1" customWidth="1"/>
    <col min="3" max="3" width="12.375" style="25" bestFit="1" customWidth="1"/>
    <col min="4" max="4" width="11.125" style="30" bestFit="1" customWidth="1"/>
    <col min="5" max="5" width="11.125" style="33" bestFit="1" customWidth="1"/>
    <col min="6" max="6" width="12.125" style="25" bestFit="1" customWidth="1"/>
    <col min="7" max="7" width="13" style="25" bestFit="1" customWidth="1"/>
    <col min="8" max="8" width="12.875" style="25" bestFit="1" customWidth="1"/>
    <col min="9" max="16384" width="11" style="25"/>
  </cols>
  <sheetData>
    <row r="2" spans="2:9" x14ac:dyDescent="0.25">
      <c r="B2" s="26" t="s">
        <v>97</v>
      </c>
      <c r="C2" s="26" t="s">
        <v>105</v>
      </c>
      <c r="D2" s="29" t="s">
        <v>103</v>
      </c>
      <c r="E2" s="32" t="s">
        <v>98</v>
      </c>
      <c r="F2" s="26" t="s">
        <v>99</v>
      </c>
      <c r="G2" s="26" t="s">
        <v>100</v>
      </c>
    </row>
    <row r="3" spans="2:9" x14ac:dyDescent="0.25">
      <c r="B3" s="27" t="s">
        <v>19</v>
      </c>
      <c r="C3" s="27">
        <v>24</v>
      </c>
      <c r="D3" s="28">
        <v>5000000</v>
      </c>
      <c r="E3" s="28">
        <v>221603</v>
      </c>
      <c r="F3" s="28">
        <v>209420.13551095381</v>
      </c>
      <c r="G3" s="35">
        <v>221600</v>
      </c>
      <c r="H3" s="34">
        <f>E3-F3</f>
        <v>12182.864489046187</v>
      </c>
    </row>
    <row r="4" spans="2:9" x14ac:dyDescent="0.25">
      <c r="B4" s="27" t="s">
        <v>101</v>
      </c>
      <c r="C4" s="27">
        <v>36</v>
      </c>
      <c r="D4" s="28">
        <v>14000000</v>
      </c>
      <c r="E4" s="28">
        <v>458011</v>
      </c>
      <c r="F4" s="28">
        <v>394368.80076012295</v>
      </c>
      <c r="G4" s="35">
        <v>452060</v>
      </c>
      <c r="H4" s="34">
        <f t="shared" ref="H4:H7" si="0">E4-F4</f>
        <v>63642.199239877053</v>
      </c>
    </row>
    <row r="5" spans="2:9" x14ac:dyDescent="0.25">
      <c r="B5" s="1" t="s">
        <v>91</v>
      </c>
      <c r="C5" s="27">
        <v>48</v>
      </c>
      <c r="D5" s="31">
        <v>6000000</v>
      </c>
      <c r="E5" s="28">
        <v>170657</v>
      </c>
      <c r="F5" s="28">
        <v>128345.84626833102</v>
      </c>
      <c r="G5" s="35">
        <v>170640</v>
      </c>
      <c r="H5" s="34">
        <f t="shared" si="0"/>
        <v>42311.153731668979</v>
      </c>
    </row>
    <row r="6" spans="2:9" x14ac:dyDescent="0.25">
      <c r="B6" s="27" t="s">
        <v>10</v>
      </c>
      <c r="C6" s="27">
        <v>12</v>
      </c>
      <c r="D6" s="28">
        <v>2500000</v>
      </c>
      <c r="E6" s="28">
        <v>216547</v>
      </c>
      <c r="F6" s="28">
        <v>209011.03717090099</v>
      </c>
      <c r="G6" s="35">
        <v>216550</v>
      </c>
      <c r="H6" s="34">
        <f t="shared" si="0"/>
        <v>7535.9628290990076</v>
      </c>
    </row>
    <row r="7" spans="2:9" x14ac:dyDescent="0.25">
      <c r="B7" s="1" t="s">
        <v>72</v>
      </c>
      <c r="C7" s="27">
        <v>60</v>
      </c>
      <c r="D7" s="31">
        <v>25000000</v>
      </c>
      <c r="E7" s="28">
        <v>537967</v>
      </c>
      <c r="F7" s="28">
        <v>426053.28786467935</v>
      </c>
      <c r="G7" s="35">
        <v>531750</v>
      </c>
      <c r="H7" s="34">
        <f t="shared" si="0"/>
        <v>111913.71213532065</v>
      </c>
      <c r="I7" s="34"/>
    </row>
    <row r="8" spans="2:9" x14ac:dyDescent="0.25">
      <c r="F8" s="34"/>
    </row>
    <row r="9" spans="2:9" x14ac:dyDescent="0.25">
      <c r="B9" s="26" t="s">
        <v>97</v>
      </c>
      <c r="C9" s="26" t="s">
        <v>104</v>
      </c>
      <c r="D9" s="26" t="s">
        <v>102</v>
      </c>
      <c r="E9" s="32" t="s">
        <v>98</v>
      </c>
      <c r="F9" s="26" t="s">
        <v>99</v>
      </c>
      <c r="G9" s="26" t="s">
        <v>100</v>
      </c>
    </row>
    <row r="10" spans="2:9" x14ac:dyDescent="0.25">
      <c r="B10" s="27" t="s">
        <v>19</v>
      </c>
      <c r="C10" s="27">
        <v>24</v>
      </c>
      <c r="D10" s="28">
        <v>8500000</v>
      </c>
      <c r="E10" s="28">
        <v>376725</v>
      </c>
      <c r="F10" s="28">
        <v>356014.23036862147</v>
      </c>
      <c r="G10" s="35">
        <v>376720</v>
      </c>
      <c r="H10" s="34">
        <f>E10-F10</f>
        <v>20710.769631378527</v>
      </c>
    </row>
    <row r="11" spans="2:9" x14ac:dyDescent="0.25">
      <c r="B11" s="27" t="s">
        <v>101</v>
      </c>
      <c r="C11" s="27">
        <v>36</v>
      </c>
      <c r="D11" s="28">
        <v>17500000</v>
      </c>
      <c r="E11" s="28">
        <v>556156</v>
      </c>
      <c r="F11" s="28">
        <v>492961.00095015357</v>
      </c>
      <c r="G11" s="35">
        <v>565075</v>
      </c>
      <c r="H11" s="34">
        <f t="shared" ref="H11:H14" si="1">E11-F11</f>
        <v>63194.999049846432</v>
      </c>
    </row>
    <row r="12" spans="2:9" x14ac:dyDescent="0.25">
      <c r="B12" s="1" t="s">
        <v>91</v>
      </c>
      <c r="C12" s="27">
        <v>48</v>
      </c>
      <c r="D12" s="28">
        <v>9500000</v>
      </c>
      <c r="E12" s="28">
        <v>270207</v>
      </c>
      <c r="F12" s="28">
        <v>203214.25659152411</v>
      </c>
      <c r="G12" s="35">
        <v>270180</v>
      </c>
      <c r="H12" s="34">
        <f t="shared" si="1"/>
        <v>66992.743408475886</v>
      </c>
    </row>
    <row r="13" spans="2:9" x14ac:dyDescent="0.25">
      <c r="B13" s="27" t="s">
        <v>10</v>
      </c>
      <c r="C13" s="27">
        <v>12</v>
      </c>
      <c r="D13" s="28">
        <v>6000000</v>
      </c>
      <c r="E13" s="28">
        <v>519714</v>
      </c>
      <c r="F13" s="28">
        <v>501626.48921016249</v>
      </c>
      <c r="G13" s="35">
        <v>519720</v>
      </c>
      <c r="H13" s="34">
        <f t="shared" si="1"/>
        <v>18087.510789837514</v>
      </c>
    </row>
    <row r="14" spans="2:9" x14ac:dyDescent="0.25">
      <c r="B14" s="1" t="s">
        <v>72</v>
      </c>
      <c r="C14" s="27">
        <v>60</v>
      </c>
      <c r="D14" s="28">
        <v>28500000</v>
      </c>
      <c r="E14" s="28">
        <v>613282</v>
      </c>
      <c r="F14" s="28">
        <v>485700.74816573446</v>
      </c>
      <c r="G14" s="35">
        <v>606195</v>
      </c>
      <c r="H14" s="34">
        <f t="shared" si="1"/>
        <v>127581.25183426554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SIMULADOR DE CREDITO</vt:lpstr>
      <vt:lpstr>CALCULO CUPO DE CREDITO</vt:lpstr>
      <vt:lpstr>Hoja3</vt:lpstr>
      <vt:lpstr>VERIFICACION 1</vt:lpstr>
      <vt:lpstr>'SIMULADOR DE CREDITO'!Área_de_impresión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Freddy Acosta Castillo</dc:creator>
  <cp:lastModifiedBy>Juan David Quiroga Gutierrez</cp:lastModifiedBy>
  <cp:lastPrinted>2018-08-03T22:35:58Z</cp:lastPrinted>
  <dcterms:created xsi:type="dcterms:W3CDTF">2014-01-31T17:31:57Z</dcterms:created>
  <dcterms:modified xsi:type="dcterms:W3CDTF">2018-08-09T22:30:06Z</dcterms:modified>
</cp:coreProperties>
</file>